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7875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G2" i="1"/>
  <c r="H2" i="1" s="1"/>
  <c r="L2" i="1" s="1"/>
  <c r="I2" i="1"/>
  <c r="J2" i="1"/>
  <c r="K2" i="1"/>
  <c r="G3" i="1"/>
  <c r="H3" i="1" s="1"/>
  <c r="I3" i="1"/>
  <c r="K3" i="1"/>
  <c r="G4" i="1"/>
  <c r="H4" i="1" s="1"/>
  <c r="I4" i="1"/>
  <c r="K4" i="1"/>
  <c r="G5" i="1"/>
  <c r="H5" i="1" s="1"/>
  <c r="I5" i="1"/>
  <c r="K5" i="1"/>
  <c r="G6" i="1"/>
  <c r="H6" i="1" s="1"/>
  <c r="I6" i="1"/>
  <c r="K6" i="1"/>
  <c r="G7" i="1"/>
  <c r="H7" i="1" s="1"/>
  <c r="I7" i="1"/>
  <c r="K7" i="1"/>
  <c r="G8" i="1"/>
  <c r="H8" i="1" s="1"/>
  <c r="I8" i="1"/>
  <c r="K8" i="1"/>
  <c r="G9" i="1"/>
  <c r="H9" i="1" s="1"/>
  <c r="I9" i="1"/>
  <c r="K9" i="1"/>
  <c r="G10" i="1"/>
  <c r="H10" i="1" s="1"/>
  <c r="I10" i="1"/>
  <c r="K10" i="1"/>
  <c r="G11" i="1"/>
  <c r="H11" i="1" s="1"/>
  <c r="I11" i="1"/>
  <c r="K11" i="1"/>
  <c r="G12" i="1"/>
  <c r="H12" i="1" s="1"/>
  <c r="K12" i="1"/>
  <c r="G13" i="1"/>
  <c r="H13" i="1" s="1"/>
  <c r="K13" i="1"/>
  <c r="M2" i="1" l="1"/>
  <c r="N2" i="1"/>
  <c r="I13" i="1"/>
  <c r="I12" i="1"/>
  <c r="L12" i="1" s="1"/>
  <c r="J13" i="1"/>
  <c r="L13" i="1" s="1"/>
  <c r="J12" i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J3" i="1"/>
  <c r="L3" i="1" s="1"/>
  <c r="M4" i="1" l="1"/>
  <c r="N4" i="1" s="1"/>
  <c r="M6" i="1"/>
  <c r="N6" i="1" s="1"/>
  <c r="M8" i="1"/>
  <c r="N8" i="1" s="1"/>
  <c r="M10" i="1"/>
  <c r="N10" i="1" s="1"/>
  <c r="N12" i="1"/>
  <c r="M12" i="1"/>
  <c r="M3" i="1"/>
  <c r="N3" i="1" s="1"/>
  <c r="M5" i="1"/>
  <c r="N5" i="1" s="1"/>
  <c r="M7" i="1"/>
  <c r="N7" i="1" s="1"/>
  <c r="M9" i="1"/>
  <c r="N9" i="1" s="1"/>
  <c r="M11" i="1"/>
  <c r="N11" i="1" s="1"/>
  <c r="M13" i="1"/>
  <c r="N13" i="1" s="1"/>
  <c r="O2" i="1"/>
  <c r="P2" i="1"/>
  <c r="O11" i="1" l="1"/>
  <c r="P11" i="1" s="1"/>
  <c r="O13" i="1"/>
  <c r="P13" i="1"/>
  <c r="O9" i="1"/>
  <c r="P9" i="1"/>
  <c r="O5" i="1"/>
  <c r="P5" i="1"/>
  <c r="O10" i="1"/>
  <c r="P10" i="1"/>
  <c r="O6" i="1"/>
  <c r="P6" i="1"/>
  <c r="O7" i="1"/>
  <c r="P7" i="1"/>
  <c r="O3" i="1"/>
  <c r="P3" i="1"/>
  <c r="B15" i="1"/>
  <c r="O8" i="1"/>
  <c r="P8" i="1" s="1"/>
  <c r="O4" i="1"/>
  <c r="P4" i="1" s="1"/>
  <c r="B16" i="1"/>
  <c r="P12" i="1"/>
  <c r="O12" i="1"/>
  <c r="B17" i="1" l="1"/>
</calcChain>
</file>

<file path=xl/sharedStrings.xml><?xml version="1.0" encoding="utf-8"?>
<sst xmlns="http://schemas.openxmlformats.org/spreadsheetml/2006/main" count="43" uniqueCount="35">
  <si>
    <t>Nume salariat</t>
  </si>
  <si>
    <t>SB</t>
  </si>
  <si>
    <t>V(ani)</t>
  </si>
  <si>
    <t>AS</t>
  </si>
  <si>
    <t>VB</t>
  </si>
  <si>
    <t>CAS</t>
  </si>
  <si>
    <t>CASS</t>
  </si>
  <si>
    <t>P</t>
  </si>
  <si>
    <t>S</t>
  </si>
  <si>
    <t>VN</t>
  </si>
  <si>
    <t>I</t>
  </si>
  <si>
    <t>VNR</t>
  </si>
  <si>
    <t>A</t>
  </si>
  <si>
    <t>RP</t>
  </si>
  <si>
    <t>Popescu Valeriu</t>
  </si>
  <si>
    <t>economist</t>
  </si>
  <si>
    <t>Mihai Claudia</t>
  </si>
  <si>
    <t>merceolog</t>
  </si>
  <si>
    <t>Popa Florin</t>
  </si>
  <si>
    <t>operator</t>
  </si>
  <si>
    <t>Stroe Mihaela</t>
  </si>
  <si>
    <t>Nedelcu Marian</t>
  </si>
  <si>
    <t>analist</t>
  </si>
  <si>
    <t>Albu Ioana</t>
  </si>
  <si>
    <t>Vlad Paul</t>
  </si>
  <si>
    <t>Costea Marius</t>
  </si>
  <si>
    <t>Mondea Lavinia</t>
  </si>
  <si>
    <t>Badea Monica</t>
  </si>
  <si>
    <t>Funcţia</t>
  </si>
  <si>
    <t>Vişan Viorel</t>
  </si>
  <si>
    <t>Chiş Bogdan</t>
  </si>
  <si>
    <t>Total avans</t>
  </si>
  <si>
    <t>Total rest de plată</t>
  </si>
  <si>
    <t>Total venit net</t>
  </si>
  <si>
    <t>SP(%)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</si>
</sst>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8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top" wrapText="1"/>
    </xf>
    <xf numFmtId="0" fontId="2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9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0" fontId="3" fillId="0" borderId="1" xfId="0" applyFont="1" applyFill="1" applyBorder="1"/>
    <xf numFmtId="2" fontId="4" fillId="0" borderId="1" xfId="0" applyNumberFormat="1" applyFont="1" applyBorder="1"/>
    <xf numFmtId="0" fontId="4" fillId="0" borderId="1" xfId="0" applyFont="1" applyBorder="1"/>
    <xf numFmtId="1" fontId="3" fillId="0" borderId="3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95" zoomScaleNormal="95" workbookViewId="0">
      <selection activeCell="P2" sqref="P2"/>
    </sheetView>
  </sheetViews>
  <sheetFormatPr defaultRowHeight="15" x14ac:dyDescent="0.25"/>
  <cols>
    <col min="1" max="1" width="17.7109375" customWidth="1"/>
    <col min="2" max="2" width="10" customWidth="1"/>
    <col min="3" max="3" width="7.42578125" customWidth="1"/>
    <col min="4" max="4" width="7.28515625" customWidth="1"/>
    <col min="5" max="5" width="7.7109375" customWidth="1"/>
    <col min="6" max="6" width="6.140625" customWidth="1"/>
    <col min="7" max="7" width="7.28515625" customWidth="1"/>
    <col min="8" max="8" width="6.7109375" customWidth="1"/>
    <col min="9" max="10" width="7.140625" customWidth="1"/>
    <col min="11" max="11" width="7" customWidth="1"/>
    <col min="12" max="12" width="7.7109375" customWidth="1"/>
    <col min="13" max="13" width="7" customWidth="1"/>
    <col min="14" max="14" width="7.85546875" customWidth="1"/>
    <col min="15" max="15" width="6.42578125" customWidth="1"/>
    <col min="16" max="16" width="8.140625" customWidth="1"/>
  </cols>
  <sheetData>
    <row r="1" spans="1:16" ht="18.75" customHeight="1" thickBot="1" x14ac:dyDescent="0.3">
      <c r="A1" s="9" t="s">
        <v>0</v>
      </c>
      <c r="B1" s="9" t="s">
        <v>28</v>
      </c>
      <c r="C1" s="9" t="s">
        <v>1</v>
      </c>
      <c r="D1" s="10" t="s">
        <v>2</v>
      </c>
      <c r="E1" s="10" t="s">
        <v>34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</row>
    <row r="2" spans="1:16" ht="15.75" thickTop="1" x14ac:dyDescent="0.25">
      <c r="A2" s="5" t="s">
        <v>14</v>
      </c>
      <c r="B2" s="5" t="s">
        <v>15</v>
      </c>
      <c r="C2" s="6">
        <v>2500</v>
      </c>
      <c r="D2" s="7">
        <v>10</v>
      </c>
      <c r="E2" s="11">
        <f>IF(D2&lt;=14,5%,IF(D2&lt;=25,10%,25%))</f>
        <v>0.05</v>
      </c>
      <c r="F2" s="8">
        <v>400</v>
      </c>
      <c r="G2" s="8">
        <f>C2+C2*E2+F2</f>
        <v>3025</v>
      </c>
      <c r="H2" s="8">
        <f>G2*20%</f>
        <v>605</v>
      </c>
      <c r="I2" s="8">
        <f>G2*6%</f>
        <v>181.5</v>
      </c>
      <c r="J2" s="8">
        <f>G2*9%</f>
        <v>272.25</v>
      </c>
      <c r="K2" s="8">
        <f>G2*1%</f>
        <v>30.25</v>
      </c>
      <c r="L2" s="8">
        <f>G2-H2-I2-J2-K2</f>
        <v>1936</v>
      </c>
      <c r="M2" s="8">
        <f>L2*16%</f>
        <v>309.76</v>
      </c>
      <c r="N2" s="12">
        <f>L2-M2</f>
        <v>1626.24</v>
      </c>
      <c r="O2" s="16">
        <f>IF(N2&gt;=1500,700,500)</f>
        <v>700</v>
      </c>
      <c r="P2" s="12">
        <f>N2-O2</f>
        <v>926.24</v>
      </c>
    </row>
    <row r="3" spans="1:16" x14ac:dyDescent="0.25">
      <c r="A3" s="1" t="s">
        <v>16</v>
      </c>
      <c r="B3" s="1" t="s">
        <v>17</v>
      </c>
      <c r="C3" s="2">
        <v>1750</v>
      </c>
      <c r="D3" s="3">
        <v>15</v>
      </c>
      <c r="E3" s="11">
        <f t="shared" ref="E3:E13" si="0">IF(D3&lt;=14,5%,IF(D3&lt;=25,10%,25%))</f>
        <v>0.1</v>
      </c>
      <c r="F3" s="4">
        <v>154</v>
      </c>
      <c r="G3" s="8">
        <f t="shared" ref="G3:G13" si="1">C3+C3*E3+F3</f>
        <v>2079</v>
      </c>
      <c r="H3" s="8">
        <f t="shared" ref="H3:H13" si="2">G3*20%</f>
        <v>415.8</v>
      </c>
      <c r="I3" s="8">
        <f t="shared" ref="I3:I13" si="3">G3*6%</f>
        <v>124.74</v>
      </c>
      <c r="J3" s="8">
        <f t="shared" ref="J3:J13" si="4">G3*9%</f>
        <v>187.10999999999999</v>
      </c>
      <c r="K3" s="8">
        <f t="shared" ref="K3:K13" si="5">G3*1%</f>
        <v>20.79</v>
      </c>
      <c r="L3" s="8">
        <f t="shared" ref="L3:L13" si="6">G3-H3-I3-J3-K3</f>
        <v>1330.5600000000002</v>
      </c>
      <c r="M3" s="8">
        <f t="shared" ref="M3:M13" si="7">L3*16%</f>
        <v>212.88960000000003</v>
      </c>
      <c r="N3" s="12">
        <f t="shared" ref="N3:N13" si="8">L3-M3</f>
        <v>1117.6704000000002</v>
      </c>
      <c r="O3" s="16">
        <f t="shared" ref="O3:O13" si="9">IF(N3&gt;=1500,700,500)</f>
        <v>500</v>
      </c>
      <c r="P3" s="12">
        <f t="shared" ref="P3:P13" si="10">N3-O3</f>
        <v>617.6704000000002</v>
      </c>
    </row>
    <row r="4" spans="1:16" x14ac:dyDescent="0.25">
      <c r="A4" s="1" t="s">
        <v>18</v>
      </c>
      <c r="B4" s="1" t="s">
        <v>19</v>
      </c>
      <c r="C4" s="2">
        <v>1850</v>
      </c>
      <c r="D4" s="3">
        <v>8</v>
      </c>
      <c r="E4" s="11">
        <f t="shared" si="0"/>
        <v>0.05</v>
      </c>
      <c r="F4" s="4">
        <v>300</v>
      </c>
      <c r="G4" s="8">
        <f t="shared" si="1"/>
        <v>2242.5</v>
      </c>
      <c r="H4" s="8">
        <f t="shared" si="2"/>
        <v>448.5</v>
      </c>
      <c r="I4" s="8">
        <f t="shared" si="3"/>
        <v>134.54999999999998</v>
      </c>
      <c r="J4" s="8">
        <f t="shared" si="4"/>
        <v>201.82499999999999</v>
      </c>
      <c r="K4" s="8">
        <f t="shared" si="5"/>
        <v>22.425000000000001</v>
      </c>
      <c r="L4" s="8">
        <f t="shared" si="6"/>
        <v>1435.2</v>
      </c>
      <c r="M4" s="8">
        <f t="shared" si="7"/>
        <v>229.63200000000001</v>
      </c>
      <c r="N4" s="12">
        <f t="shared" si="8"/>
        <v>1205.568</v>
      </c>
      <c r="O4" s="16">
        <f t="shared" si="9"/>
        <v>500</v>
      </c>
      <c r="P4" s="12">
        <f t="shared" si="10"/>
        <v>705.56799999999998</v>
      </c>
    </row>
    <row r="5" spans="1:16" x14ac:dyDescent="0.25">
      <c r="A5" s="1" t="s">
        <v>20</v>
      </c>
      <c r="B5" s="1" t="s">
        <v>15</v>
      </c>
      <c r="C5" s="2">
        <v>2600</v>
      </c>
      <c r="D5" s="3">
        <v>25</v>
      </c>
      <c r="E5" s="11">
        <f t="shared" si="0"/>
        <v>0.1</v>
      </c>
      <c r="F5" s="4">
        <v>150</v>
      </c>
      <c r="G5" s="8">
        <f t="shared" si="1"/>
        <v>3010</v>
      </c>
      <c r="H5" s="8">
        <f t="shared" si="2"/>
        <v>602</v>
      </c>
      <c r="I5" s="8">
        <f t="shared" si="3"/>
        <v>180.6</v>
      </c>
      <c r="J5" s="8">
        <f t="shared" si="4"/>
        <v>270.89999999999998</v>
      </c>
      <c r="K5" s="8">
        <f t="shared" si="5"/>
        <v>30.1</v>
      </c>
      <c r="L5" s="8">
        <f t="shared" si="6"/>
        <v>1926.4</v>
      </c>
      <c r="M5" s="8">
        <f t="shared" si="7"/>
        <v>308.22400000000005</v>
      </c>
      <c r="N5" s="12">
        <f t="shared" si="8"/>
        <v>1618.1759999999999</v>
      </c>
      <c r="O5" s="16">
        <f t="shared" si="9"/>
        <v>700</v>
      </c>
      <c r="P5" s="12">
        <f t="shared" si="10"/>
        <v>918.17599999999993</v>
      </c>
    </row>
    <row r="6" spans="1:16" x14ac:dyDescent="0.25">
      <c r="A6" s="1" t="s">
        <v>21</v>
      </c>
      <c r="B6" s="1" t="s">
        <v>22</v>
      </c>
      <c r="C6" s="2">
        <v>2100</v>
      </c>
      <c r="D6" s="3">
        <v>15</v>
      </c>
      <c r="E6" s="11">
        <f t="shared" si="0"/>
        <v>0.1</v>
      </c>
      <c r="F6" s="4">
        <v>100</v>
      </c>
      <c r="G6" s="8">
        <f t="shared" si="1"/>
        <v>2410</v>
      </c>
      <c r="H6" s="8">
        <f t="shared" si="2"/>
        <v>482</v>
      </c>
      <c r="I6" s="8">
        <f t="shared" si="3"/>
        <v>144.6</v>
      </c>
      <c r="J6" s="8">
        <f t="shared" si="4"/>
        <v>216.9</v>
      </c>
      <c r="K6" s="8">
        <f t="shared" si="5"/>
        <v>24.1</v>
      </c>
      <c r="L6" s="8">
        <f t="shared" si="6"/>
        <v>1542.4</v>
      </c>
      <c r="M6" s="8">
        <f t="shared" si="7"/>
        <v>246.78400000000002</v>
      </c>
      <c r="N6" s="12">
        <f t="shared" si="8"/>
        <v>1295.616</v>
      </c>
      <c r="O6" s="16">
        <f t="shared" si="9"/>
        <v>500</v>
      </c>
      <c r="P6" s="12">
        <f t="shared" si="10"/>
        <v>795.61599999999999</v>
      </c>
    </row>
    <row r="7" spans="1:16" x14ac:dyDescent="0.25">
      <c r="A7" s="1" t="s">
        <v>30</v>
      </c>
      <c r="B7" s="1" t="s">
        <v>22</v>
      </c>
      <c r="C7" s="2">
        <v>2100</v>
      </c>
      <c r="D7" s="3">
        <v>18</v>
      </c>
      <c r="E7" s="11">
        <f t="shared" si="0"/>
        <v>0.1</v>
      </c>
      <c r="F7" s="4">
        <v>300</v>
      </c>
      <c r="G7" s="8">
        <f t="shared" si="1"/>
        <v>2610</v>
      </c>
      <c r="H7" s="8">
        <f t="shared" si="2"/>
        <v>522</v>
      </c>
      <c r="I7" s="8">
        <f t="shared" si="3"/>
        <v>156.6</v>
      </c>
      <c r="J7" s="8">
        <f t="shared" si="4"/>
        <v>234.89999999999998</v>
      </c>
      <c r="K7" s="8">
        <f t="shared" si="5"/>
        <v>26.1</v>
      </c>
      <c r="L7" s="8">
        <f t="shared" si="6"/>
        <v>1670.4</v>
      </c>
      <c r="M7" s="8">
        <f t="shared" si="7"/>
        <v>267.26400000000001</v>
      </c>
      <c r="N7" s="12">
        <f t="shared" si="8"/>
        <v>1403.136</v>
      </c>
      <c r="O7" s="16">
        <f t="shared" si="9"/>
        <v>500</v>
      </c>
      <c r="P7" s="12">
        <f t="shared" si="10"/>
        <v>903.13599999999997</v>
      </c>
    </row>
    <row r="8" spans="1:16" x14ac:dyDescent="0.25">
      <c r="A8" s="1" t="s">
        <v>23</v>
      </c>
      <c r="B8" s="1" t="s">
        <v>17</v>
      </c>
      <c r="C8" s="2">
        <v>1800</v>
      </c>
      <c r="D8" s="3">
        <v>30</v>
      </c>
      <c r="E8" s="11">
        <f t="shared" si="0"/>
        <v>0.25</v>
      </c>
      <c r="F8" s="4">
        <v>150</v>
      </c>
      <c r="G8" s="8">
        <f t="shared" si="1"/>
        <v>2400</v>
      </c>
      <c r="H8" s="8">
        <f t="shared" si="2"/>
        <v>480</v>
      </c>
      <c r="I8" s="8">
        <f t="shared" si="3"/>
        <v>144</v>
      </c>
      <c r="J8" s="8">
        <f t="shared" si="4"/>
        <v>216</v>
      </c>
      <c r="K8" s="8">
        <f t="shared" si="5"/>
        <v>24</v>
      </c>
      <c r="L8" s="8">
        <f t="shared" si="6"/>
        <v>1536</v>
      </c>
      <c r="M8" s="8">
        <f t="shared" si="7"/>
        <v>245.76</v>
      </c>
      <c r="N8" s="12">
        <f t="shared" si="8"/>
        <v>1290.24</v>
      </c>
      <c r="O8" s="16">
        <f t="shared" si="9"/>
        <v>500</v>
      </c>
      <c r="P8" s="12">
        <f t="shared" si="10"/>
        <v>790.24</v>
      </c>
    </row>
    <row r="9" spans="1:16" x14ac:dyDescent="0.25">
      <c r="A9" s="1" t="s">
        <v>24</v>
      </c>
      <c r="B9" s="1" t="s">
        <v>19</v>
      </c>
      <c r="C9" s="2">
        <v>1850</v>
      </c>
      <c r="D9" s="3">
        <v>4</v>
      </c>
      <c r="E9" s="11">
        <f t="shared" si="0"/>
        <v>0.05</v>
      </c>
      <c r="F9" s="4">
        <v>400</v>
      </c>
      <c r="G9" s="8">
        <f t="shared" si="1"/>
        <v>2342.5</v>
      </c>
      <c r="H9" s="8">
        <f t="shared" si="2"/>
        <v>468.5</v>
      </c>
      <c r="I9" s="8">
        <f t="shared" si="3"/>
        <v>140.54999999999998</v>
      </c>
      <c r="J9" s="8">
        <f t="shared" si="4"/>
        <v>210.82499999999999</v>
      </c>
      <c r="K9" s="8">
        <f t="shared" si="5"/>
        <v>23.425000000000001</v>
      </c>
      <c r="L9" s="8">
        <f t="shared" si="6"/>
        <v>1499.2</v>
      </c>
      <c r="M9" s="8">
        <f t="shared" si="7"/>
        <v>239.87200000000001</v>
      </c>
      <c r="N9" s="12">
        <f t="shared" si="8"/>
        <v>1259.328</v>
      </c>
      <c r="O9" s="16">
        <f t="shared" si="9"/>
        <v>500</v>
      </c>
      <c r="P9" s="12">
        <f t="shared" si="10"/>
        <v>759.32799999999997</v>
      </c>
    </row>
    <row r="10" spans="1:16" x14ac:dyDescent="0.25">
      <c r="A10" s="1" t="s">
        <v>25</v>
      </c>
      <c r="B10" s="1" t="s">
        <v>15</v>
      </c>
      <c r="C10" s="2">
        <v>2500</v>
      </c>
      <c r="D10" s="3">
        <v>18</v>
      </c>
      <c r="E10" s="11">
        <f t="shared" si="0"/>
        <v>0.1</v>
      </c>
      <c r="F10" s="4">
        <v>500</v>
      </c>
      <c r="G10" s="8">
        <f t="shared" si="1"/>
        <v>3250</v>
      </c>
      <c r="H10" s="8">
        <f t="shared" si="2"/>
        <v>650</v>
      </c>
      <c r="I10" s="8">
        <f t="shared" si="3"/>
        <v>195</v>
      </c>
      <c r="J10" s="8">
        <f t="shared" si="4"/>
        <v>292.5</v>
      </c>
      <c r="K10" s="8">
        <f t="shared" si="5"/>
        <v>32.5</v>
      </c>
      <c r="L10" s="8">
        <f t="shared" si="6"/>
        <v>2080</v>
      </c>
      <c r="M10" s="8">
        <f t="shared" si="7"/>
        <v>332.8</v>
      </c>
      <c r="N10" s="12">
        <f t="shared" si="8"/>
        <v>1747.2</v>
      </c>
      <c r="O10" s="16">
        <f t="shared" si="9"/>
        <v>700</v>
      </c>
      <c r="P10" s="12">
        <f t="shared" si="10"/>
        <v>1047.2</v>
      </c>
    </row>
    <row r="11" spans="1:16" x14ac:dyDescent="0.25">
      <c r="A11" s="1" t="s">
        <v>26</v>
      </c>
      <c r="B11" s="1" t="s">
        <v>15</v>
      </c>
      <c r="C11" s="2">
        <v>2600</v>
      </c>
      <c r="D11" s="3">
        <v>20</v>
      </c>
      <c r="E11" s="11">
        <f t="shared" si="0"/>
        <v>0.1</v>
      </c>
      <c r="F11" s="4">
        <v>320</v>
      </c>
      <c r="G11" s="8">
        <f t="shared" si="1"/>
        <v>3180</v>
      </c>
      <c r="H11" s="8">
        <f t="shared" si="2"/>
        <v>636</v>
      </c>
      <c r="I11" s="8">
        <f t="shared" si="3"/>
        <v>190.79999999999998</v>
      </c>
      <c r="J11" s="8">
        <f t="shared" si="4"/>
        <v>286.2</v>
      </c>
      <c r="K11" s="8">
        <f t="shared" si="5"/>
        <v>31.8</v>
      </c>
      <c r="L11" s="8">
        <f t="shared" si="6"/>
        <v>2035.2</v>
      </c>
      <c r="M11" s="8">
        <f t="shared" si="7"/>
        <v>325.63200000000001</v>
      </c>
      <c r="N11" s="12">
        <f t="shared" si="8"/>
        <v>1709.568</v>
      </c>
      <c r="O11" s="16">
        <f t="shared" si="9"/>
        <v>700</v>
      </c>
      <c r="P11" s="12">
        <f t="shared" si="10"/>
        <v>1009.568</v>
      </c>
    </row>
    <row r="12" spans="1:16" x14ac:dyDescent="0.25">
      <c r="A12" s="1" t="s">
        <v>27</v>
      </c>
      <c r="B12" s="1" t="s">
        <v>17</v>
      </c>
      <c r="C12" s="2">
        <v>1750</v>
      </c>
      <c r="D12" s="3">
        <v>26</v>
      </c>
      <c r="E12" s="11">
        <f t="shared" si="0"/>
        <v>0.25</v>
      </c>
      <c r="F12" s="4">
        <v>250</v>
      </c>
      <c r="G12" s="8">
        <f t="shared" si="1"/>
        <v>2437.5</v>
      </c>
      <c r="H12" s="8">
        <f t="shared" si="2"/>
        <v>487.5</v>
      </c>
      <c r="I12" s="8">
        <f t="shared" si="3"/>
        <v>146.25</v>
      </c>
      <c r="J12" s="8">
        <f t="shared" si="4"/>
        <v>219.375</v>
      </c>
      <c r="K12" s="8">
        <f t="shared" si="5"/>
        <v>24.375</v>
      </c>
      <c r="L12" s="8">
        <f t="shared" si="6"/>
        <v>1560</v>
      </c>
      <c r="M12" s="8">
        <f t="shared" si="7"/>
        <v>249.6</v>
      </c>
      <c r="N12" s="12">
        <f t="shared" si="8"/>
        <v>1310.4000000000001</v>
      </c>
      <c r="O12" s="16">
        <f t="shared" si="9"/>
        <v>500</v>
      </c>
      <c r="P12" s="12">
        <f t="shared" si="10"/>
        <v>810.40000000000009</v>
      </c>
    </row>
    <row r="13" spans="1:16" x14ac:dyDescent="0.25">
      <c r="A13" s="1" t="s">
        <v>29</v>
      </c>
      <c r="B13" s="1" t="s">
        <v>17</v>
      </c>
      <c r="C13" s="2">
        <v>1800</v>
      </c>
      <c r="D13" s="3">
        <v>16</v>
      </c>
      <c r="E13" s="11">
        <f t="shared" si="0"/>
        <v>0.1</v>
      </c>
      <c r="F13" s="4">
        <v>300</v>
      </c>
      <c r="G13" s="8">
        <f t="shared" si="1"/>
        <v>2280</v>
      </c>
      <c r="H13" s="8">
        <f t="shared" si="2"/>
        <v>456</v>
      </c>
      <c r="I13" s="8">
        <f t="shared" si="3"/>
        <v>136.79999999999998</v>
      </c>
      <c r="J13" s="8">
        <f t="shared" si="4"/>
        <v>205.2</v>
      </c>
      <c r="K13" s="8">
        <f t="shared" si="5"/>
        <v>22.8</v>
      </c>
      <c r="L13" s="8">
        <f t="shared" si="6"/>
        <v>1459.2</v>
      </c>
      <c r="M13" s="8">
        <f t="shared" si="7"/>
        <v>233.47200000000001</v>
      </c>
      <c r="N13" s="12">
        <f t="shared" si="8"/>
        <v>1225.7280000000001</v>
      </c>
      <c r="O13" s="16">
        <f t="shared" si="9"/>
        <v>500</v>
      </c>
      <c r="P13" s="12">
        <f t="shared" si="10"/>
        <v>725.72800000000007</v>
      </c>
    </row>
    <row r="15" spans="1:16" x14ac:dyDescent="0.25">
      <c r="A15" s="13" t="s">
        <v>33</v>
      </c>
      <c r="B15" s="14">
        <f>SUM(N2:N13)</f>
        <v>16808.8704</v>
      </c>
    </row>
    <row r="16" spans="1:16" x14ac:dyDescent="0.25">
      <c r="A16" s="13" t="s">
        <v>31</v>
      </c>
      <c r="B16" s="15">
        <f>SUM(O2:O13)</f>
        <v>6800</v>
      </c>
    </row>
    <row r="17" spans="1:2" x14ac:dyDescent="0.25">
      <c r="A17" s="13" t="s">
        <v>32</v>
      </c>
      <c r="B17" s="14">
        <f>SUM(P2:P13)</f>
        <v>10008.8704</v>
      </c>
    </row>
  </sheetData>
  <pageMargins left="0.7" right="0.7" top="0.75" bottom="0.75" header="0.3" footer="0.3"/>
  <ignoredErrors>
    <ignoredError sqref="O2:O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COCO</cp:lastModifiedBy>
  <dcterms:created xsi:type="dcterms:W3CDTF">2014-11-22T21:47:23Z</dcterms:created>
  <dcterms:modified xsi:type="dcterms:W3CDTF">2016-02-14T15:31:53Z</dcterms:modified>
</cp:coreProperties>
</file>