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70" tabRatio="582"/>
  </bookViews>
  <sheets>
    <sheet name="rounddown" sheetId="18" r:id="rId1"/>
    <sheet name="sumif-sumproduct" sheetId="13" r:id="rId2"/>
    <sheet name="sumifs" sheetId="14" r:id="rId3"/>
    <sheet name="day-month-year" sheetId="15" r:id="rId4"/>
    <sheet name="today" sheetId="16" r:id="rId5"/>
    <sheet name="personal1" sheetId="17" r:id="rId6"/>
    <sheet name="personal2" sheetId="19" r:id="rId7"/>
  </sheets>
  <calcPr calcId="145621"/>
</workbook>
</file>

<file path=xl/calcChain.xml><?xml version="1.0" encoding="utf-8"?>
<calcChain xmlns="http://schemas.openxmlformats.org/spreadsheetml/2006/main">
  <c r="E3" i="18" l="1"/>
  <c r="E4" i="18"/>
  <c r="E5" i="18"/>
  <c r="E2" i="18"/>
  <c r="D3" i="18"/>
  <c r="D4" i="18"/>
  <c r="D5" i="18"/>
  <c r="D2" i="18"/>
  <c r="C3" i="18"/>
  <c r="C4" i="18"/>
  <c r="C5" i="18"/>
  <c r="C2" i="18"/>
  <c r="B3" i="18"/>
  <c r="B4" i="18"/>
  <c r="B5" i="18"/>
  <c r="B2" i="18"/>
  <c r="F3" i="19"/>
  <c r="F4" i="19"/>
  <c r="F5" i="19"/>
  <c r="F6" i="19"/>
  <c r="F2" i="19"/>
  <c r="D2" i="19"/>
  <c r="E2" i="19" s="1"/>
  <c r="D3" i="19"/>
  <c r="E3" i="19" s="1"/>
  <c r="D4" i="19"/>
  <c r="E4" i="19" s="1"/>
  <c r="D5" i="19"/>
  <c r="E5" i="19" s="1"/>
  <c r="D6" i="19"/>
  <c r="E6" i="19" s="1"/>
  <c r="E2" i="17"/>
  <c r="F2" i="17" s="1"/>
  <c r="G2" i="17"/>
  <c r="H2" i="17" s="1"/>
  <c r="E3" i="17"/>
  <c r="F3" i="17" s="1"/>
  <c r="G3" i="17"/>
  <c r="H3" i="17" s="1"/>
  <c r="E4" i="17"/>
  <c r="F4" i="17" s="1"/>
  <c r="G4" i="17"/>
  <c r="H4" i="17" s="1"/>
  <c r="E5" i="17"/>
  <c r="F5" i="17" s="1"/>
  <c r="G5" i="17"/>
  <c r="H5" i="17" s="1"/>
  <c r="E6" i="17"/>
  <c r="F6" i="17" s="1"/>
  <c r="G6" i="17"/>
  <c r="H6" i="17" s="1"/>
  <c r="C2" i="16"/>
  <c r="A2" i="16"/>
  <c r="F3" i="15"/>
  <c r="F4" i="15"/>
  <c r="F5" i="15"/>
  <c r="F6" i="15"/>
  <c r="F7" i="15"/>
  <c r="F2" i="15"/>
  <c r="E3" i="15"/>
  <c r="E4" i="15"/>
  <c r="E5" i="15"/>
  <c r="E6" i="15"/>
  <c r="E7" i="15"/>
  <c r="E2" i="15"/>
  <c r="D3" i="15"/>
  <c r="D4" i="15"/>
  <c r="D5" i="15"/>
  <c r="D6" i="15"/>
  <c r="D7" i="15"/>
  <c r="D2" i="15"/>
  <c r="J12" i="14"/>
  <c r="J11" i="14"/>
  <c r="J10" i="14"/>
  <c r="J9" i="14"/>
  <c r="J8" i="14"/>
  <c r="J7" i="14"/>
  <c r="J6" i="14"/>
  <c r="J5" i="14"/>
  <c r="C25" i="13"/>
  <c r="B27" i="13"/>
  <c r="B29" i="13"/>
  <c r="B28" i="13"/>
  <c r="B26" i="13"/>
  <c r="B25" i="13"/>
</calcChain>
</file>

<file path=xl/sharedStrings.xml><?xml version="1.0" encoding="utf-8"?>
<sst xmlns="http://schemas.openxmlformats.org/spreadsheetml/2006/main" count="177" uniqueCount="58">
  <si>
    <t>Cantitatea (kg)</t>
  </si>
  <si>
    <t>S.C.  DEPOZIT S.A.</t>
  </si>
  <si>
    <t>Cartofi</t>
  </si>
  <si>
    <t>Morcovi</t>
  </si>
  <si>
    <t>Varză</t>
  </si>
  <si>
    <t>Ceapă</t>
  </si>
  <si>
    <t>Sector Legume</t>
  </si>
  <si>
    <t>Conopidă</t>
  </si>
  <si>
    <t>Produs</t>
  </si>
  <si>
    <t>Cantitate vândută</t>
  </si>
  <si>
    <t>Data:</t>
  </si>
  <si>
    <t>Preţ/kg</t>
  </si>
  <si>
    <t>Valoare totală</t>
  </si>
  <si>
    <r>
      <t xml:space="preserve">Luna: </t>
    </r>
    <r>
      <rPr>
        <b/>
        <sz val="11"/>
        <color theme="1"/>
        <rFont val="Cambria"/>
        <family val="1"/>
        <scheme val="major"/>
      </rPr>
      <t>noiembrie</t>
    </r>
  </si>
  <si>
    <t>Furnizor</t>
  </si>
  <si>
    <t>Nr. factură</t>
  </si>
  <si>
    <t>Valoare factură (lei)</t>
  </si>
  <si>
    <t>Achitat</t>
  </si>
  <si>
    <t>S.C. Alb S.A.</t>
  </si>
  <si>
    <t>S.C. Galben S.A.</t>
  </si>
  <si>
    <t>S.C. Verde S.A.</t>
  </si>
  <si>
    <t>S.C. Violet S.A.</t>
  </si>
  <si>
    <t>IT</t>
  </si>
  <si>
    <t>Papetărie</t>
  </si>
  <si>
    <t>DA</t>
  </si>
  <si>
    <t>NU</t>
  </si>
  <si>
    <t>Valoarea totală de achitat</t>
  </si>
  <si>
    <t>ID</t>
  </si>
  <si>
    <t>Nume</t>
  </si>
  <si>
    <t>Data naşterii</t>
  </si>
  <si>
    <t>Pop</t>
  </si>
  <si>
    <t>Matei</t>
  </si>
  <si>
    <t>Albu</t>
  </si>
  <si>
    <t>Crişan</t>
  </si>
  <si>
    <t>Mureşan</t>
  </si>
  <si>
    <t>Vasilescu</t>
  </si>
  <si>
    <t>Luna naşterii</t>
  </si>
  <si>
    <t>Anul naşterii</t>
  </si>
  <si>
    <t>Ziua naşterii</t>
  </si>
  <si>
    <t>Data curentă</t>
  </si>
  <si>
    <t>Nume şi prenume angajat</t>
  </si>
  <si>
    <t>Data angajării</t>
  </si>
  <si>
    <t>Sima Emanuel</t>
  </si>
  <si>
    <t>Oprea Alexandru</t>
  </si>
  <si>
    <t>Sandu Cosmin</t>
  </si>
  <si>
    <t>Calin Manole</t>
  </si>
  <si>
    <t>Cretu Mihaela</t>
  </si>
  <si>
    <t>Vechime (zile)</t>
  </si>
  <si>
    <t>Vechime (ani)</t>
  </si>
  <si>
    <t>Vârsta (zile)</t>
  </si>
  <si>
    <t>Vârsta (ani)</t>
  </si>
  <si>
    <t>a</t>
  </si>
  <si>
    <t>a1</t>
  </si>
  <si>
    <t>a2</t>
  </si>
  <si>
    <t>a3</t>
  </si>
  <si>
    <t>a4</t>
  </si>
  <si>
    <t>Data modificarii salariului</t>
  </si>
  <si>
    <t>Vechime rotunjită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</si>
</sst>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8]d\ mmmm\ yyyy;@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0000"/>
      </left>
      <right style="thin">
        <color indexed="64"/>
      </right>
      <top style="medium">
        <color rgb="FF800000"/>
      </top>
      <bottom style="thin">
        <color indexed="64"/>
      </bottom>
      <diagonal/>
    </border>
    <border>
      <left style="thin">
        <color indexed="64"/>
      </left>
      <right style="medium">
        <color rgb="FF800000"/>
      </right>
      <top style="medium">
        <color rgb="FF800000"/>
      </top>
      <bottom style="thin">
        <color indexed="64"/>
      </bottom>
      <diagonal/>
    </border>
    <border>
      <left style="medium">
        <color rgb="FF8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800000"/>
      </right>
      <top style="thin">
        <color indexed="64"/>
      </top>
      <bottom style="thin">
        <color indexed="64"/>
      </bottom>
      <diagonal/>
    </border>
    <border>
      <left style="medium">
        <color rgb="FF800000"/>
      </left>
      <right style="thin">
        <color indexed="64"/>
      </right>
      <top style="thin">
        <color indexed="64"/>
      </top>
      <bottom style="medium">
        <color rgb="FF800000"/>
      </bottom>
      <diagonal/>
    </border>
    <border>
      <left style="thin">
        <color indexed="64"/>
      </left>
      <right style="medium">
        <color rgb="FF800000"/>
      </right>
      <top style="thin">
        <color indexed="64"/>
      </top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/>
      <bottom/>
      <diagonal/>
    </border>
    <border>
      <left style="medium">
        <color rgb="FF800000"/>
      </left>
      <right style="medium">
        <color rgb="FF800000"/>
      </right>
      <top/>
      <bottom style="medium">
        <color rgb="FF800000"/>
      </bottom>
      <diagonal/>
    </border>
    <border>
      <left style="medium">
        <color rgb="FF800000"/>
      </left>
      <right style="medium">
        <color rgb="FF800000"/>
      </right>
      <top style="medium">
        <color rgb="FF800000"/>
      </top>
      <bottom style="thin">
        <color theme="1"/>
      </bottom>
      <diagonal/>
    </border>
    <border>
      <left style="medium">
        <color rgb="FF800000"/>
      </left>
      <right style="medium">
        <color rgb="FF800000"/>
      </right>
      <top style="thin">
        <color theme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0" fontId="2" fillId="0" borderId="1" xfId="0" applyFont="1" applyBorder="1"/>
    <xf numFmtId="14" fontId="5" fillId="0" borderId="1" xfId="0" applyNumberFormat="1" applyFont="1" applyBorder="1"/>
    <xf numFmtId="14" fontId="0" fillId="0" borderId="1" xfId="0" applyNumberFormat="1" applyBorder="1"/>
    <xf numFmtId="0" fontId="5" fillId="0" borderId="0" xfId="0" applyFont="1"/>
    <xf numFmtId="1" fontId="0" fillId="0" borderId="1" xfId="0" applyNumberFormat="1" applyBorder="1"/>
    <xf numFmtId="165" fontId="0" fillId="0" borderId="0" xfId="0" applyNumberFormat="1"/>
    <xf numFmtId="165" fontId="5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M9" sqref="M9"/>
    </sheetView>
  </sheetViews>
  <sheetFormatPr defaultRowHeight="15" x14ac:dyDescent="0.25"/>
  <cols>
    <col min="2" max="2" width="8" customWidth="1"/>
    <col min="3" max="3" width="9.140625" customWidth="1"/>
    <col min="4" max="4" width="10" customWidth="1"/>
    <col min="5" max="5" width="8.7109375" customWidth="1"/>
  </cols>
  <sheetData>
    <row r="1" spans="1:5" x14ac:dyDescent="0.25">
      <c r="A1" s="18" t="s">
        <v>51</v>
      </c>
      <c r="B1" s="18" t="s">
        <v>52</v>
      </c>
      <c r="C1" s="18" t="s">
        <v>53</v>
      </c>
      <c r="D1" s="31" t="s">
        <v>54</v>
      </c>
      <c r="E1" s="31" t="s">
        <v>55</v>
      </c>
    </row>
    <row r="2" spans="1:5" x14ac:dyDescent="0.25">
      <c r="A2" s="30">
        <v>2.1234500000000001</v>
      </c>
      <c r="B2" s="29">
        <f>ROUNDDOWN(A2,2)</f>
        <v>2.12</v>
      </c>
      <c r="C2" s="29">
        <f>ROUNDDOWN(A2,0)</f>
        <v>2</v>
      </c>
      <c r="D2" s="29">
        <f>ROUNDUP(A2,2)</f>
        <v>2.13</v>
      </c>
      <c r="E2" s="29">
        <f>ROUNDUP(A2,0)</f>
        <v>3</v>
      </c>
    </row>
    <row r="3" spans="1:5" x14ac:dyDescent="0.25">
      <c r="A3" s="30">
        <v>-2.1234500000000001</v>
      </c>
      <c r="B3" s="29">
        <f t="shared" ref="B3:B5" si="0">ROUNDDOWN(A3,2)</f>
        <v>-2.12</v>
      </c>
      <c r="C3" s="29">
        <f t="shared" ref="C3:C5" si="1">ROUNDDOWN(A3,0)</f>
        <v>-2</v>
      </c>
      <c r="D3" s="29">
        <f t="shared" ref="D3:D5" si="2">ROUNDUP(A3,2)</f>
        <v>-2.13</v>
      </c>
      <c r="E3" s="29">
        <f t="shared" ref="E3:E5" si="3">ROUNDUP(A3,0)</f>
        <v>-3</v>
      </c>
    </row>
    <row r="4" spans="1:5" x14ac:dyDescent="0.25">
      <c r="A4" s="30">
        <v>2.9876499999999999</v>
      </c>
      <c r="B4" s="29">
        <f t="shared" si="0"/>
        <v>2.98</v>
      </c>
      <c r="C4" s="29">
        <f t="shared" si="1"/>
        <v>2</v>
      </c>
      <c r="D4" s="29">
        <f t="shared" si="2"/>
        <v>2.9899999999999998</v>
      </c>
      <c r="E4" s="29">
        <f t="shared" si="3"/>
        <v>3</v>
      </c>
    </row>
    <row r="5" spans="1:5" x14ac:dyDescent="0.25">
      <c r="A5" s="30">
        <v>-2.9876499999999999</v>
      </c>
      <c r="B5" s="29">
        <f t="shared" si="0"/>
        <v>-2.98</v>
      </c>
      <c r="C5" s="29">
        <f t="shared" si="1"/>
        <v>-2</v>
      </c>
      <c r="D5" s="29">
        <f t="shared" si="2"/>
        <v>-2.9899999999999998</v>
      </c>
      <c r="E5" s="29">
        <f t="shared" si="3"/>
        <v>-3</v>
      </c>
    </row>
    <row r="6" spans="1:5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F26" sqref="F26"/>
    </sheetView>
  </sheetViews>
  <sheetFormatPr defaultRowHeight="15" x14ac:dyDescent="0.25"/>
  <cols>
    <col min="1" max="1" width="16" customWidth="1"/>
    <col min="2" max="2" width="18.140625" customWidth="1"/>
    <col min="3" max="3" width="15.140625" customWidth="1"/>
  </cols>
  <sheetData>
    <row r="1" spans="1:3" x14ac:dyDescent="0.25">
      <c r="A1" s="6" t="s">
        <v>1</v>
      </c>
      <c r="B1" s="2"/>
      <c r="C1" s="7" t="s">
        <v>10</v>
      </c>
    </row>
    <row r="2" spans="1:3" ht="10.5" customHeight="1" x14ac:dyDescent="0.25"/>
    <row r="3" spans="1:3" x14ac:dyDescent="0.25">
      <c r="A3" s="5" t="s">
        <v>6</v>
      </c>
      <c r="B3" s="5" t="s">
        <v>0</v>
      </c>
      <c r="C3" s="13" t="s">
        <v>11</v>
      </c>
    </row>
    <row r="4" spans="1:3" ht="14.1" customHeight="1" x14ac:dyDescent="0.25">
      <c r="A4" s="4" t="s">
        <v>2</v>
      </c>
      <c r="B4" s="4">
        <v>200</v>
      </c>
      <c r="C4" s="12">
        <v>0.75</v>
      </c>
    </row>
    <row r="5" spans="1:3" ht="14.1" customHeight="1" x14ac:dyDescent="0.25">
      <c r="A5" s="4" t="s">
        <v>2</v>
      </c>
      <c r="B5" s="4">
        <v>130</v>
      </c>
      <c r="C5" s="12">
        <v>0.8</v>
      </c>
    </row>
    <row r="6" spans="1:3" ht="14.1" customHeight="1" x14ac:dyDescent="0.25">
      <c r="A6" s="4" t="s">
        <v>3</v>
      </c>
      <c r="B6" s="4">
        <v>45</v>
      </c>
      <c r="C6" s="12">
        <v>1.25</v>
      </c>
    </row>
    <row r="7" spans="1:3" ht="14.1" customHeight="1" x14ac:dyDescent="0.25">
      <c r="A7" s="4" t="s">
        <v>4</v>
      </c>
      <c r="B7" s="4">
        <v>120</v>
      </c>
      <c r="C7" s="12">
        <v>0.6</v>
      </c>
    </row>
    <row r="8" spans="1:3" ht="14.1" customHeight="1" x14ac:dyDescent="0.25">
      <c r="A8" s="4" t="s">
        <v>5</v>
      </c>
      <c r="B8" s="4">
        <v>25</v>
      </c>
      <c r="C8" s="12">
        <v>1.5</v>
      </c>
    </row>
    <row r="9" spans="1:3" ht="14.1" customHeight="1" x14ac:dyDescent="0.25">
      <c r="A9" s="4" t="s">
        <v>7</v>
      </c>
      <c r="B9" s="4">
        <v>15</v>
      </c>
      <c r="C9" s="12">
        <v>4.2</v>
      </c>
    </row>
    <row r="10" spans="1:3" ht="14.1" customHeight="1" x14ac:dyDescent="0.25">
      <c r="A10" s="4" t="s">
        <v>3</v>
      </c>
      <c r="B10" s="4">
        <v>50</v>
      </c>
      <c r="C10" s="12">
        <v>1.25</v>
      </c>
    </row>
    <row r="11" spans="1:3" ht="14.1" customHeight="1" x14ac:dyDescent="0.25">
      <c r="A11" s="4" t="s">
        <v>2</v>
      </c>
      <c r="B11" s="4">
        <v>300</v>
      </c>
      <c r="C11" s="12">
        <v>0.7</v>
      </c>
    </row>
    <row r="12" spans="1:3" ht="14.1" customHeight="1" x14ac:dyDescent="0.25">
      <c r="A12" s="4" t="s">
        <v>5</v>
      </c>
      <c r="B12" s="4">
        <v>150</v>
      </c>
      <c r="C12" s="12">
        <v>1.35</v>
      </c>
    </row>
    <row r="13" spans="1:3" ht="14.1" customHeight="1" x14ac:dyDescent="0.25">
      <c r="A13" s="4" t="s">
        <v>4</v>
      </c>
      <c r="B13" s="4">
        <v>250</v>
      </c>
      <c r="C13" s="12">
        <v>0.5</v>
      </c>
    </row>
    <row r="14" spans="1:3" ht="14.1" customHeight="1" x14ac:dyDescent="0.25">
      <c r="A14" s="4" t="s">
        <v>5</v>
      </c>
      <c r="B14" s="4">
        <v>80</v>
      </c>
      <c r="C14" s="12">
        <v>1.4</v>
      </c>
    </row>
    <row r="15" spans="1:3" ht="14.1" customHeight="1" x14ac:dyDescent="0.25">
      <c r="A15" s="4" t="s">
        <v>3</v>
      </c>
      <c r="B15" s="4">
        <v>230</v>
      </c>
      <c r="C15" s="12">
        <v>1</v>
      </c>
    </row>
    <row r="16" spans="1:3" ht="14.1" customHeight="1" x14ac:dyDescent="0.25">
      <c r="A16" s="4" t="s">
        <v>3</v>
      </c>
      <c r="B16" s="4">
        <v>120</v>
      </c>
      <c r="C16" s="12">
        <v>1.1000000000000001</v>
      </c>
    </row>
    <row r="17" spans="1:3" ht="14.1" customHeight="1" x14ac:dyDescent="0.25">
      <c r="A17" s="4" t="s">
        <v>7</v>
      </c>
      <c r="B17" s="4">
        <v>26</v>
      </c>
      <c r="C17" s="12">
        <v>4.2</v>
      </c>
    </row>
    <row r="18" spans="1:3" ht="14.1" customHeight="1" x14ac:dyDescent="0.25">
      <c r="A18" s="4" t="s">
        <v>5</v>
      </c>
      <c r="B18" s="4">
        <v>75</v>
      </c>
      <c r="C18" s="12">
        <v>1.4</v>
      </c>
    </row>
    <row r="19" spans="1:3" ht="14.1" customHeight="1" x14ac:dyDescent="0.25">
      <c r="A19" s="4" t="s">
        <v>2</v>
      </c>
      <c r="B19" s="4">
        <v>340</v>
      </c>
      <c r="C19" s="12">
        <v>0.7</v>
      </c>
    </row>
    <row r="20" spans="1:3" ht="14.1" customHeight="1" x14ac:dyDescent="0.25">
      <c r="A20" s="4" t="s">
        <v>2</v>
      </c>
      <c r="B20" s="4">
        <v>120</v>
      </c>
      <c r="C20" s="12">
        <v>0.8</v>
      </c>
    </row>
    <row r="21" spans="1:3" ht="14.1" customHeight="1" x14ac:dyDescent="0.25">
      <c r="A21" s="4" t="s">
        <v>5</v>
      </c>
      <c r="B21" s="4">
        <v>25</v>
      </c>
      <c r="C21" s="12">
        <v>1.5</v>
      </c>
    </row>
    <row r="22" spans="1:3" ht="14.1" customHeight="1" x14ac:dyDescent="0.25">
      <c r="A22" s="4" t="s">
        <v>7</v>
      </c>
      <c r="B22" s="4">
        <v>45</v>
      </c>
      <c r="C22" s="12">
        <v>4</v>
      </c>
    </row>
    <row r="23" spans="1:3" ht="15.75" thickBot="1" x14ac:dyDescent="0.3"/>
    <row r="24" spans="1:3" x14ac:dyDescent="0.25">
      <c r="A24" s="14" t="s">
        <v>8</v>
      </c>
      <c r="B24" s="15" t="s">
        <v>9</v>
      </c>
      <c r="C24" s="16" t="s">
        <v>12</v>
      </c>
    </row>
    <row r="25" spans="1:3" x14ac:dyDescent="0.25">
      <c r="A25" s="8" t="s">
        <v>2</v>
      </c>
      <c r="B25" s="9">
        <f>SUMIF(A4:A22,"Cartofi",B4:B22)</f>
        <v>1090</v>
      </c>
      <c r="C25" s="32">
        <f>SUMPRODUCT(B4:B22,C4:C22)</f>
        <v>2322.4499999999998</v>
      </c>
    </row>
    <row r="26" spans="1:3" x14ac:dyDescent="0.25">
      <c r="A26" s="8" t="s">
        <v>3</v>
      </c>
      <c r="B26" s="9">
        <f>SUMIF(A5:A23,"Morcovi",B5:B23)</f>
        <v>445</v>
      </c>
      <c r="C26" s="33"/>
    </row>
    <row r="27" spans="1:3" x14ac:dyDescent="0.25">
      <c r="A27" s="8" t="s">
        <v>5</v>
      </c>
      <c r="B27" s="9">
        <f>SUMIF(A4:A22,"Ceapă",B4:B22)</f>
        <v>355</v>
      </c>
      <c r="C27" s="33"/>
    </row>
    <row r="28" spans="1:3" x14ac:dyDescent="0.25">
      <c r="A28" s="8" t="s">
        <v>7</v>
      </c>
      <c r="B28" s="9">
        <f>SUMIF(A7:A25,"Conopidă",B7:B25)</f>
        <v>86</v>
      </c>
      <c r="C28" s="33"/>
    </row>
    <row r="29" spans="1:3" ht="15.75" thickBot="1" x14ac:dyDescent="0.3">
      <c r="A29" s="10" t="s">
        <v>4</v>
      </c>
      <c r="B29" s="11">
        <f>SUMIF(A4:A22,"Varză",B4:B22)</f>
        <v>370</v>
      </c>
      <c r="C29" s="34"/>
    </row>
  </sheetData>
  <mergeCells count="1">
    <mergeCell ref="C25:C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9" sqref="J19"/>
    </sheetView>
  </sheetViews>
  <sheetFormatPr defaultRowHeight="15" x14ac:dyDescent="0.25"/>
  <cols>
    <col min="1" max="1" width="14.42578125" customWidth="1"/>
    <col min="2" max="2" width="11.140625" customWidth="1"/>
    <col min="3" max="3" width="11.28515625" customWidth="1"/>
    <col min="4" max="4" width="13" customWidth="1"/>
    <col min="7" max="7" width="12.5703125" customWidth="1"/>
    <col min="10" max="10" width="23.5703125" customWidth="1"/>
  </cols>
  <sheetData>
    <row r="1" spans="1:10" x14ac:dyDescent="0.25">
      <c r="A1" s="6" t="s">
        <v>1</v>
      </c>
      <c r="B1" s="17"/>
      <c r="C1" s="7" t="s">
        <v>13</v>
      </c>
      <c r="D1" s="7"/>
      <c r="E1" s="7"/>
    </row>
    <row r="2" spans="1:10" x14ac:dyDescent="0.25">
      <c r="A2" s="7"/>
      <c r="B2" s="7"/>
      <c r="C2" s="7"/>
      <c r="D2" s="7"/>
      <c r="E2" s="7"/>
    </row>
    <row r="3" spans="1:10" ht="25.5" x14ac:dyDescent="0.25">
      <c r="A3" s="18" t="s">
        <v>14</v>
      </c>
      <c r="B3" s="18" t="s">
        <v>8</v>
      </c>
      <c r="C3" s="18" t="s">
        <v>15</v>
      </c>
      <c r="D3" s="3" t="s">
        <v>16</v>
      </c>
      <c r="E3" s="18" t="s">
        <v>17</v>
      </c>
    </row>
    <row r="4" spans="1:10" ht="14.1" customHeight="1" x14ac:dyDescent="0.25">
      <c r="A4" s="19" t="s">
        <v>18</v>
      </c>
      <c r="B4" s="19" t="s">
        <v>22</v>
      </c>
      <c r="C4" s="19">
        <v>200</v>
      </c>
      <c r="D4" s="19">
        <v>1200</v>
      </c>
      <c r="E4" s="20" t="s">
        <v>24</v>
      </c>
      <c r="G4" s="18" t="s">
        <v>14</v>
      </c>
      <c r="H4" s="18" t="s">
        <v>17</v>
      </c>
      <c r="I4" s="18" t="s">
        <v>8</v>
      </c>
      <c r="J4" s="18" t="s">
        <v>26</v>
      </c>
    </row>
    <row r="5" spans="1:10" ht="14.1" customHeight="1" x14ac:dyDescent="0.25">
      <c r="A5" s="19" t="s">
        <v>19</v>
      </c>
      <c r="B5" s="19" t="s">
        <v>23</v>
      </c>
      <c r="C5" s="19">
        <v>201</v>
      </c>
      <c r="D5" s="19">
        <v>550</v>
      </c>
      <c r="E5" s="20" t="s">
        <v>24</v>
      </c>
      <c r="G5" s="19" t="s">
        <v>18</v>
      </c>
      <c r="H5" s="20" t="s">
        <v>25</v>
      </c>
      <c r="I5" s="19" t="s">
        <v>22</v>
      </c>
      <c r="J5" s="19">
        <f>SUMIFS(D4:D25,A4:A25,G5,E4:E25,H5,B4:B25,I5)</f>
        <v>27000</v>
      </c>
    </row>
    <row r="6" spans="1:10" ht="14.1" customHeight="1" x14ac:dyDescent="0.25">
      <c r="A6" s="19" t="s">
        <v>20</v>
      </c>
      <c r="B6" s="19" t="s">
        <v>22</v>
      </c>
      <c r="C6" s="19">
        <v>202</v>
      </c>
      <c r="D6" s="19">
        <v>15000</v>
      </c>
      <c r="E6" s="20" t="s">
        <v>25</v>
      </c>
      <c r="G6" s="19" t="s">
        <v>18</v>
      </c>
      <c r="H6" s="20" t="s">
        <v>25</v>
      </c>
      <c r="I6" s="19" t="s">
        <v>23</v>
      </c>
      <c r="J6" s="1">
        <f>SUMIFS(D4:D25,A4:A25,G5,E4:E25,H5,B4:B25,I6)</f>
        <v>0</v>
      </c>
    </row>
    <row r="7" spans="1:10" ht="14.1" customHeight="1" x14ac:dyDescent="0.25">
      <c r="A7" s="19" t="s">
        <v>18</v>
      </c>
      <c r="B7" s="19" t="s">
        <v>23</v>
      </c>
      <c r="C7" s="19">
        <v>203</v>
      </c>
      <c r="D7" s="19">
        <v>500</v>
      </c>
      <c r="E7" s="20" t="s">
        <v>24</v>
      </c>
      <c r="G7" s="19" t="s">
        <v>19</v>
      </c>
      <c r="H7" s="20" t="s">
        <v>25</v>
      </c>
      <c r="I7" s="19" t="s">
        <v>22</v>
      </c>
      <c r="J7" s="19">
        <f>SUMIFS(D4:D25,A4:A25,G7,E4:E25,H7,B4:B25,I7)</f>
        <v>2500</v>
      </c>
    </row>
    <row r="8" spans="1:10" ht="14.1" customHeight="1" x14ac:dyDescent="0.25">
      <c r="A8" s="19" t="s">
        <v>21</v>
      </c>
      <c r="B8" s="19" t="s">
        <v>23</v>
      </c>
      <c r="C8" s="19">
        <v>204</v>
      </c>
      <c r="D8" s="19">
        <v>400</v>
      </c>
      <c r="E8" s="20" t="s">
        <v>24</v>
      </c>
      <c r="G8" s="19" t="s">
        <v>19</v>
      </c>
      <c r="H8" s="20" t="s">
        <v>25</v>
      </c>
      <c r="I8" s="19" t="s">
        <v>23</v>
      </c>
      <c r="J8" s="1">
        <f>SUMIFS(D4:D25,A4:A25,G7,E4:E25,H7,B4:B25,I8)</f>
        <v>1430</v>
      </c>
    </row>
    <row r="9" spans="1:10" ht="14.1" customHeight="1" x14ac:dyDescent="0.25">
      <c r="A9" s="19" t="s">
        <v>19</v>
      </c>
      <c r="B9" s="19" t="s">
        <v>22</v>
      </c>
      <c r="C9" s="19">
        <v>205</v>
      </c>
      <c r="D9" s="19">
        <v>2500</v>
      </c>
      <c r="E9" s="20" t="s">
        <v>25</v>
      </c>
      <c r="G9" s="19" t="s">
        <v>20</v>
      </c>
      <c r="H9" s="20" t="s">
        <v>25</v>
      </c>
      <c r="I9" s="19" t="s">
        <v>22</v>
      </c>
      <c r="J9" s="19">
        <f>SUMIFS(D4:D25,A4:A25,G9,E4:E25,H9,B4:B25,I9)</f>
        <v>15000</v>
      </c>
    </row>
    <row r="10" spans="1:10" ht="14.1" customHeight="1" x14ac:dyDescent="0.25">
      <c r="A10" s="19" t="s">
        <v>20</v>
      </c>
      <c r="B10" s="19" t="s">
        <v>22</v>
      </c>
      <c r="C10" s="19">
        <v>206</v>
      </c>
      <c r="D10" s="19">
        <v>5000</v>
      </c>
      <c r="E10" s="20" t="s">
        <v>24</v>
      </c>
      <c r="G10" s="19" t="s">
        <v>20</v>
      </c>
      <c r="H10" s="20" t="s">
        <v>25</v>
      </c>
      <c r="I10" s="19" t="s">
        <v>23</v>
      </c>
      <c r="J10" s="1">
        <f>SUMIFS(D4:D25,A4:A25,G9,E4:E25,H9,B4:B25,I10)</f>
        <v>1850</v>
      </c>
    </row>
    <row r="11" spans="1:10" ht="14.1" customHeight="1" x14ac:dyDescent="0.25">
      <c r="A11" s="19" t="s">
        <v>18</v>
      </c>
      <c r="B11" s="19" t="s">
        <v>22</v>
      </c>
      <c r="C11" s="19">
        <v>207</v>
      </c>
      <c r="D11" s="19">
        <v>4000</v>
      </c>
      <c r="E11" s="20" t="s">
        <v>25</v>
      </c>
      <c r="G11" s="19" t="s">
        <v>21</v>
      </c>
      <c r="H11" s="20" t="s">
        <v>25</v>
      </c>
      <c r="I11" s="19" t="s">
        <v>22</v>
      </c>
      <c r="J11" s="19">
        <f>SUMIFS(D4:D25,A4:A25,G11,E4:E25,H11,B4:B25,I11)</f>
        <v>18000</v>
      </c>
    </row>
    <row r="12" spans="1:10" ht="14.1" customHeight="1" x14ac:dyDescent="0.25">
      <c r="A12" s="19" t="s">
        <v>20</v>
      </c>
      <c r="B12" s="19" t="s">
        <v>22</v>
      </c>
      <c r="C12" s="19">
        <v>208</v>
      </c>
      <c r="D12" s="19">
        <v>3500</v>
      </c>
      <c r="E12" s="20" t="s">
        <v>24</v>
      </c>
      <c r="G12" s="19" t="s">
        <v>21</v>
      </c>
      <c r="H12" s="20" t="s">
        <v>25</v>
      </c>
      <c r="I12" s="19" t="s">
        <v>23</v>
      </c>
      <c r="J12" s="1">
        <f>SUMIFS(D4:D25,A4:A25,G11,E4:E25,H11,B4:B25,I12)</f>
        <v>0</v>
      </c>
    </row>
    <row r="13" spans="1:10" ht="14.1" customHeight="1" x14ac:dyDescent="0.25">
      <c r="A13" s="19" t="s">
        <v>21</v>
      </c>
      <c r="B13" s="19" t="s">
        <v>22</v>
      </c>
      <c r="C13" s="19">
        <v>209</v>
      </c>
      <c r="D13" s="19">
        <v>16000</v>
      </c>
      <c r="E13" s="20" t="s">
        <v>24</v>
      </c>
    </row>
    <row r="14" spans="1:10" ht="14.1" customHeight="1" x14ac:dyDescent="0.25">
      <c r="A14" s="19" t="s">
        <v>19</v>
      </c>
      <c r="B14" s="19" t="s">
        <v>23</v>
      </c>
      <c r="C14" s="19">
        <v>210</v>
      </c>
      <c r="D14" s="19">
        <v>680</v>
      </c>
      <c r="E14" s="20" t="s">
        <v>25</v>
      </c>
    </row>
    <row r="15" spans="1:10" ht="14.1" customHeight="1" x14ac:dyDescent="0.25">
      <c r="A15" s="19" t="s">
        <v>18</v>
      </c>
      <c r="B15" s="19" t="s">
        <v>23</v>
      </c>
      <c r="C15" s="19">
        <v>211</v>
      </c>
      <c r="D15" s="19">
        <v>460</v>
      </c>
      <c r="E15" s="20" t="s">
        <v>24</v>
      </c>
    </row>
    <row r="16" spans="1:10" ht="14.1" customHeight="1" x14ac:dyDescent="0.25">
      <c r="A16" s="19" t="s">
        <v>20</v>
      </c>
      <c r="B16" s="19" t="s">
        <v>23</v>
      </c>
      <c r="C16" s="19">
        <v>212</v>
      </c>
      <c r="D16" s="19">
        <v>1200</v>
      </c>
      <c r="E16" s="20" t="s">
        <v>25</v>
      </c>
    </row>
    <row r="17" spans="1:5" ht="14.1" customHeight="1" x14ac:dyDescent="0.25">
      <c r="A17" s="19" t="s">
        <v>18</v>
      </c>
      <c r="B17" s="19" t="s">
        <v>22</v>
      </c>
      <c r="C17" s="19">
        <v>213</v>
      </c>
      <c r="D17" s="19">
        <v>23000</v>
      </c>
      <c r="E17" s="20" t="s">
        <v>25</v>
      </c>
    </row>
    <row r="18" spans="1:5" ht="14.1" customHeight="1" x14ac:dyDescent="0.25">
      <c r="A18" s="19" t="s">
        <v>19</v>
      </c>
      <c r="B18" s="19" t="s">
        <v>23</v>
      </c>
      <c r="C18" s="19">
        <v>214</v>
      </c>
      <c r="D18" s="19">
        <v>800</v>
      </c>
      <c r="E18" s="20" t="s">
        <v>24</v>
      </c>
    </row>
    <row r="19" spans="1:5" ht="14.1" customHeight="1" x14ac:dyDescent="0.25">
      <c r="A19" s="19" t="s">
        <v>21</v>
      </c>
      <c r="B19" s="19" t="s">
        <v>23</v>
      </c>
      <c r="C19" s="19">
        <v>215</v>
      </c>
      <c r="D19" s="19">
        <v>580</v>
      </c>
      <c r="E19" s="20" t="s">
        <v>24</v>
      </c>
    </row>
    <row r="20" spans="1:5" x14ac:dyDescent="0.25">
      <c r="A20" s="19" t="s">
        <v>19</v>
      </c>
      <c r="B20" s="19" t="s">
        <v>22</v>
      </c>
      <c r="C20" s="19">
        <v>216</v>
      </c>
      <c r="D20" s="19">
        <v>13000</v>
      </c>
      <c r="E20" s="21" t="s">
        <v>24</v>
      </c>
    </row>
    <row r="21" spans="1:5" x14ac:dyDescent="0.25">
      <c r="A21" s="19" t="s">
        <v>21</v>
      </c>
      <c r="B21" s="19" t="s">
        <v>22</v>
      </c>
      <c r="C21" s="19">
        <v>217</v>
      </c>
      <c r="D21" s="19">
        <v>18000</v>
      </c>
      <c r="E21" s="21" t="s">
        <v>24</v>
      </c>
    </row>
    <row r="22" spans="1:5" x14ac:dyDescent="0.25">
      <c r="A22" s="19" t="s">
        <v>18</v>
      </c>
      <c r="B22" s="19" t="s">
        <v>23</v>
      </c>
      <c r="C22" s="19">
        <v>218</v>
      </c>
      <c r="D22" s="19">
        <v>450</v>
      </c>
      <c r="E22" s="21" t="s">
        <v>24</v>
      </c>
    </row>
    <row r="23" spans="1:5" x14ac:dyDescent="0.25">
      <c r="A23" s="19" t="s">
        <v>19</v>
      </c>
      <c r="B23" s="19" t="s">
        <v>23</v>
      </c>
      <c r="C23" s="19">
        <v>219</v>
      </c>
      <c r="D23" s="19">
        <v>750</v>
      </c>
      <c r="E23" s="21" t="s">
        <v>25</v>
      </c>
    </row>
    <row r="24" spans="1:5" x14ac:dyDescent="0.25">
      <c r="A24" s="19" t="s">
        <v>20</v>
      </c>
      <c r="B24" s="19" t="s">
        <v>23</v>
      </c>
      <c r="C24" s="19">
        <v>220</v>
      </c>
      <c r="D24" s="19">
        <v>650</v>
      </c>
      <c r="E24" s="21" t="s">
        <v>25</v>
      </c>
    </row>
    <row r="25" spans="1:5" x14ac:dyDescent="0.25">
      <c r="A25" s="19" t="s">
        <v>21</v>
      </c>
      <c r="B25" s="19" t="s">
        <v>22</v>
      </c>
      <c r="C25" s="19">
        <v>221</v>
      </c>
      <c r="D25" s="19">
        <v>18000</v>
      </c>
      <c r="E25" s="21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C13" sqref="C13"/>
    </sheetView>
  </sheetViews>
  <sheetFormatPr defaultRowHeight="15" x14ac:dyDescent="0.25"/>
  <cols>
    <col min="1" max="1" width="5.7109375" customWidth="1"/>
    <col min="2" max="2" width="9.7109375" customWidth="1"/>
    <col min="3" max="3" width="13.42578125" customWidth="1"/>
    <col min="4" max="4" width="12.42578125" customWidth="1"/>
    <col min="5" max="5" width="12" customWidth="1"/>
    <col min="6" max="6" width="12.28515625" customWidth="1"/>
  </cols>
  <sheetData>
    <row r="1" spans="1:7" x14ac:dyDescent="0.25">
      <c r="A1" s="18" t="s">
        <v>27</v>
      </c>
      <c r="B1" s="18" t="s">
        <v>28</v>
      </c>
      <c r="C1" s="18" t="s">
        <v>29</v>
      </c>
      <c r="D1" s="18" t="s">
        <v>38</v>
      </c>
      <c r="E1" s="18" t="s">
        <v>36</v>
      </c>
      <c r="F1" s="18" t="s">
        <v>37</v>
      </c>
    </row>
    <row r="2" spans="1:7" ht="14.1" customHeight="1" x14ac:dyDescent="0.25">
      <c r="A2" s="19">
        <v>1</v>
      </c>
      <c r="B2" s="19" t="s">
        <v>30</v>
      </c>
      <c r="C2" s="24">
        <v>24912</v>
      </c>
      <c r="D2" s="19">
        <f>DAY(C2)</f>
        <v>15</v>
      </c>
      <c r="E2" s="19">
        <f>MONTH(C2)</f>
        <v>3</v>
      </c>
      <c r="F2" s="19">
        <f>YEAR(C2)</f>
        <v>1968</v>
      </c>
    </row>
    <row r="3" spans="1:7" ht="14.1" customHeight="1" x14ac:dyDescent="0.25">
      <c r="A3" s="19">
        <v>2</v>
      </c>
      <c r="B3" s="19" t="s">
        <v>31</v>
      </c>
      <c r="C3" s="24">
        <v>37396</v>
      </c>
      <c r="D3" s="19">
        <f t="shared" ref="D3:D7" si="0">DAY(C3)</f>
        <v>20</v>
      </c>
      <c r="E3" s="19">
        <f t="shared" ref="E3:E7" si="1">MONTH(C3)</f>
        <v>5</v>
      </c>
      <c r="F3" s="19">
        <f t="shared" ref="F3:F7" si="2">YEAR(C3)</f>
        <v>2002</v>
      </c>
    </row>
    <row r="4" spans="1:7" ht="14.1" customHeight="1" x14ac:dyDescent="0.25">
      <c r="A4" s="19">
        <v>3</v>
      </c>
      <c r="B4" s="19" t="s">
        <v>32</v>
      </c>
      <c r="C4" s="24">
        <v>34908</v>
      </c>
      <c r="D4" s="19">
        <f t="shared" si="0"/>
        <v>28</v>
      </c>
      <c r="E4" s="19">
        <f t="shared" si="1"/>
        <v>7</v>
      </c>
      <c r="F4" s="19">
        <f t="shared" si="2"/>
        <v>1995</v>
      </c>
    </row>
    <row r="5" spans="1:7" ht="14.1" customHeight="1" x14ac:dyDescent="0.25">
      <c r="A5" s="19">
        <v>4</v>
      </c>
      <c r="B5" s="19" t="s">
        <v>33</v>
      </c>
      <c r="C5" s="24">
        <v>21195</v>
      </c>
      <c r="D5" s="19">
        <f t="shared" si="0"/>
        <v>10</v>
      </c>
      <c r="E5" s="19">
        <f t="shared" si="1"/>
        <v>1</v>
      </c>
      <c r="F5" s="19">
        <f t="shared" si="2"/>
        <v>1958</v>
      </c>
    </row>
    <row r="6" spans="1:7" ht="14.1" customHeight="1" x14ac:dyDescent="0.25">
      <c r="A6" s="19">
        <v>5</v>
      </c>
      <c r="B6" s="19" t="s">
        <v>34</v>
      </c>
      <c r="C6" s="24">
        <v>31760</v>
      </c>
      <c r="D6" s="19">
        <f t="shared" si="0"/>
        <v>14</v>
      </c>
      <c r="E6" s="19">
        <f t="shared" si="1"/>
        <v>12</v>
      </c>
      <c r="F6" s="19">
        <f t="shared" si="2"/>
        <v>1986</v>
      </c>
    </row>
    <row r="7" spans="1:7" ht="14.1" customHeight="1" x14ac:dyDescent="0.25">
      <c r="A7" s="19">
        <v>6</v>
      </c>
      <c r="B7" s="19" t="s">
        <v>35</v>
      </c>
      <c r="C7" s="24">
        <v>27277</v>
      </c>
      <c r="D7" s="19">
        <f t="shared" si="0"/>
        <v>5</v>
      </c>
      <c r="E7" s="19">
        <f t="shared" si="1"/>
        <v>9</v>
      </c>
      <c r="F7" s="19">
        <f t="shared" si="2"/>
        <v>1974</v>
      </c>
    </row>
    <row r="13" spans="1:7" x14ac:dyDescent="0.25">
      <c r="C13" s="2"/>
    </row>
    <row r="14" spans="1:7" x14ac:dyDescent="0.25">
      <c r="G14" s="22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21" sqref="C21"/>
    </sheetView>
  </sheetViews>
  <sheetFormatPr defaultRowHeight="15" x14ac:dyDescent="0.25"/>
  <cols>
    <col min="1" max="1" width="12.42578125" customWidth="1"/>
    <col min="2" max="2" width="12.28515625" customWidth="1"/>
    <col min="3" max="3" width="12.7109375" customWidth="1"/>
  </cols>
  <sheetData>
    <row r="1" spans="1:3" x14ac:dyDescent="0.25">
      <c r="A1" s="23" t="s">
        <v>39</v>
      </c>
      <c r="B1" s="23" t="s">
        <v>29</v>
      </c>
      <c r="C1" s="23" t="s">
        <v>38</v>
      </c>
    </row>
    <row r="2" spans="1:3" x14ac:dyDescent="0.25">
      <c r="A2" s="25">
        <f ca="1">TODAY()</f>
        <v>42414</v>
      </c>
      <c r="B2" s="25">
        <v>26909</v>
      </c>
      <c r="C2" s="1">
        <f>WEEKDAY(B2,2)</f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1" sqref="F1:G1"/>
    </sheetView>
  </sheetViews>
  <sheetFormatPr defaultRowHeight="15" x14ac:dyDescent="0.25"/>
  <cols>
    <col min="1" max="1" width="5.28515625" customWidth="1"/>
    <col min="2" max="2" width="17" customWidth="1"/>
    <col min="3" max="3" width="11.7109375" customWidth="1"/>
    <col min="4" max="4" width="12.85546875" customWidth="1"/>
    <col min="5" max="5" width="10.28515625" customWidth="1"/>
  </cols>
  <sheetData>
    <row r="1" spans="1:8" ht="25.5" x14ac:dyDescent="0.25">
      <c r="A1" s="3" t="s">
        <v>27</v>
      </c>
      <c r="B1" s="3" t="s">
        <v>40</v>
      </c>
      <c r="C1" s="3" t="s">
        <v>29</v>
      </c>
      <c r="D1" s="3" t="s">
        <v>41</v>
      </c>
      <c r="E1" s="3" t="s">
        <v>47</v>
      </c>
      <c r="F1" s="3" t="s">
        <v>48</v>
      </c>
      <c r="G1" s="3" t="s">
        <v>49</v>
      </c>
      <c r="H1" s="3" t="s">
        <v>50</v>
      </c>
    </row>
    <row r="2" spans="1:8" x14ac:dyDescent="0.25">
      <c r="A2" s="19">
        <v>1</v>
      </c>
      <c r="B2" s="4" t="s">
        <v>42</v>
      </c>
      <c r="C2" s="24">
        <v>26020</v>
      </c>
      <c r="D2" s="25">
        <v>38668</v>
      </c>
      <c r="E2" s="27">
        <f ca="1">TODAY()-D2</f>
        <v>3746</v>
      </c>
      <c r="F2" s="27">
        <f ca="1">ROUNDDOWN(E2/365,0)</f>
        <v>10</v>
      </c>
      <c r="G2" s="27">
        <f ca="1">TODAY()-C2</f>
        <v>16394</v>
      </c>
      <c r="H2" s="27">
        <f ca="1">ROUNDDOWN(G2/365,0)</f>
        <v>44</v>
      </c>
    </row>
    <row r="3" spans="1:8" x14ac:dyDescent="0.25">
      <c r="A3" s="19">
        <v>2</v>
      </c>
      <c r="B3" s="4" t="s">
        <v>43</v>
      </c>
      <c r="C3" s="24">
        <v>30777</v>
      </c>
      <c r="D3" s="25">
        <v>39007</v>
      </c>
      <c r="E3" s="27">
        <f t="shared" ref="E3:E6" ca="1" si="0">TODAY()-D3</f>
        <v>3407</v>
      </c>
      <c r="F3" s="27">
        <f t="shared" ref="F3:F6" ca="1" si="1">ROUNDDOWN(E3/365,0)</f>
        <v>9</v>
      </c>
      <c r="G3" s="27">
        <f t="shared" ref="G3:G6" ca="1" si="2">TODAY()-C3</f>
        <v>11637</v>
      </c>
      <c r="H3" s="27">
        <f t="shared" ref="H3:H6" ca="1" si="3">ROUNDDOWN(G3/365,0)</f>
        <v>31</v>
      </c>
    </row>
    <row r="4" spans="1:8" x14ac:dyDescent="0.25">
      <c r="A4" s="19">
        <v>3</v>
      </c>
      <c r="B4" s="4" t="s">
        <v>44</v>
      </c>
      <c r="C4" s="24">
        <v>24964</v>
      </c>
      <c r="D4" s="25">
        <v>39355</v>
      </c>
      <c r="E4" s="27">
        <f t="shared" ca="1" si="0"/>
        <v>3059</v>
      </c>
      <c r="F4" s="27">
        <f t="shared" ca="1" si="1"/>
        <v>8</v>
      </c>
      <c r="G4" s="27">
        <f t="shared" ca="1" si="2"/>
        <v>17450</v>
      </c>
      <c r="H4" s="27">
        <f t="shared" ca="1" si="3"/>
        <v>47</v>
      </c>
    </row>
    <row r="5" spans="1:8" x14ac:dyDescent="0.25">
      <c r="A5" s="19">
        <v>4</v>
      </c>
      <c r="B5" s="4" t="s">
        <v>45</v>
      </c>
      <c r="C5" s="24">
        <v>22937</v>
      </c>
      <c r="D5" s="25">
        <v>40459</v>
      </c>
      <c r="E5" s="27">
        <f t="shared" ca="1" si="0"/>
        <v>1955</v>
      </c>
      <c r="F5" s="27">
        <f t="shared" ca="1" si="1"/>
        <v>5</v>
      </c>
      <c r="G5" s="27">
        <f t="shared" ca="1" si="2"/>
        <v>19477</v>
      </c>
      <c r="H5" s="27">
        <f t="shared" ca="1" si="3"/>
        <v>53</v>
      </c>
    </row>
    <row r="6" spans="1:8" x14ac:dyDescent="0.25">
      <c r="A6" s="19">
        <v>5</v>
      </c>
      <c r="B6" s="4" t="s">
        <v>46</v>
      </c>
      <c r="C6" s="24">
        <v>32485</v>
      </c>
      <c r="D6" s="25">
        <v>40433</v>
      </c>
      <c r="E6" s="27">
        <f t="shared" ca="1" si="0"/>
        <v>1981</v>
      </c>
      <c r="F6" s="27">
        <f t="shared" ca="1" si="1"/>
        <v>5</v>
      </c>
      <c r="G6" s="27">
        <f t="shared" ca="1" si="2"/>
        <v>9929</v>
      </c>
      <c r="H6" s="27">
        <f t="shared" ca="1" si="3"/>
        <v>27</v>
      </c>
    </row>
    <row r="7" spans="1:8" x14ac:dyDescent="0.25">
      <c r="A7" s="26"/>
      <c r="B7" s="26"/>
      <c r="C7" s="26"/>
      <c r="D7" s="26"/>
    </row>
  </sheetData>
  <pageMargins left="0.7" right="0.7" top="0.75" bottom="0.75" header="0.3" footer="0.3"/>
  <pageSetup orientation="portrait" horizontalDpi="0" verticalDpi="0" r:id="rId1"/>
  <ignoredErrors>
    <ignoredError sqref="G2:G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F13" sqref="F13"/>
    </sheetView>
  </sheetViews>
  <sheetFormatPr defaultRowHeight="15" x14ac:dyDescent="0.25"/>
  <cols>
    <col min="1" max="1" width="5.7109375" customWidth="1"/>
    <col min="2" max="2" width="16.140625" customWidth="1"/>
    <col min="3" max="3" width="10.5703125" customWidth="1"/>
    <col min="4" max="4" width="10" customWidth="1"/>
    <col min="5" max="5" width="10.85546875" customWidth="1"/>
    <col min="6" max="6" width="15.85546875" customWidth="1"/>
  </cols>
  <sheetData>
    <row r="1" spans="1:6" ht="33.75" customHeight="1" x14ac:dyDescent="0.25">
      <c r="A1" s="3" t="s">
        <v>27</v>
      </c>
      <c r="B1" s="3" t="s">
        <v>40</v>
      </c>
      <c r="C1" s="3" t="s">
        <v>41</v>
      </c>
      <c r="D1" s="3" t="s">
        <v>48</v>
      </c>
      <c r="E1" s="3" t="s">
        <v>57</v>
      </c>
      <c r="F1" s="3" t="s">
        <v>56</v>
      </c>
    </row>
    <row r="2" spans="1:6" x14ac:dyDescent="0.25">
      <c r="A2" s="19">
        <v>1</v>
      </c>
      <c r="B2" s="4" t="s">
        <v>42</v>
      </c>
      <c r="C2" s="25">
        <v>38668</v>
      </c>
      <c r="D2" s="1">
        <f ca="1">YEARFRAC(C2,TODAY(),0)</f>
        <v>10.255555555555556</v>
      </c>
      <c r="E2" s="1">
        <f ca="1">ROUNDDOWN(D2,0)</f>
        <v>10</v>
      </c>
      <c r="F2" s="25">
        <f>EOMONTH(C2,60)</f>
        <v>40512</v>
      </c>
    </row>
    <row r="3" spans="1:6" x14ac:dyDescent="0.25">
      <c r="A3" s="19">
        <v>2</v>
      </c>
      <c r="B3" s="4" t="s">
        <v>43</v>
      </c>
      <c r="C3" s="25">
        <v>39007</v>
      </c>
      <c r="D3" s="1">
        <f t="shared" ref="D3:D6" ca="1" si="0">YEARFRAC(C3,TODAY(),0)</f>
        <v>9.3249999999999993</v>
      </c>
      <c r="E3" s="1">
        <f t="shared" ref="E3:E6" ca="1" si="1">ROUNDDOWN(D3,0)</f>
        <v>9</v>
      </c>
      <c r="F3" s="25">
        <f t="shared" ref="F3:F6" si="2">EOMONTH(C3,60)</f>
        <v>40847</v>
      </c>
    </row>
    <row r="4" spans="1:6" x14ac:dyDescent="0.25">
      <c r="A4" s="19">
        <v>3</v>
      </c>
      <c r="B4" s="4" t="s">
        <v>44</v>
      </c>
      <c r="C4" s="25">
        <v>39355</v>
      </c>
      <c r="D4" s="1">
        <f t="shared" ca="1" si="0"/>
        <v>8.3722222222222218</v>
      </c>
      <c r="E4" s="1">
        <f t="shared" ca="1" si="1"/>
        <v>8</v>
      </c>
      <c r="F4" s="25">
        <f t="shared" si="2"/>
        <v>41182</v>
      </c>
    </row>
    <row r="5" spans="1:6" x14ac:dyDescent="0.25">
      <c r="A5" s="19">
        <v>4</v>
      </c>
      <c r="B5" s="4" t="s">
        <v>45</v>
      </c>
      <c r="C5" s="25">
        <v>40217</v>
      </c>
      <c r="D5" s="1">
        <f t="shared" ca="1" si="0"/>
        <v>6.0166666666666666</v>
      </c>
      <c r="E5" s="1">
        <f t="shared" ca="1" si="1"/>
        <v>6</v>
      </c>
      <c r="F5" s="25">
        <f t="shared" si="2"/>
        <v>42063</v>
      </c>
    </row>
    <row r="6" spans="1:6" x14ac:dyDescent="0.25">
      <c r="A6" s="19">
        <v>5</v>
      </c>
      <c r="B6" s="4" t="s">
        <v>46</v>
      </c>
      <c r="C6" s="25">
        <v>40433</v>
      </c>
      <c r="D6" s="1">
        <f t="shared" ca="1" si="0"/>
        <v>5.4222222222222225</v>
      </c>
      <c r="E6" s="1">
        <f t="shared" ca="1" si="1"/>
        <v>5</v>
      </c>
      <c r="F6" s="25">
        <f t="shared" si="2"/>
        <v>42277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rounddown</vt:lpstr>
      <vt:lpstr>sumif-sumproduct</vt:lpstr>
      <vt:lpstr>sumifs</vt:lpstr>
      <vt:lpstr>day-month-year</vt:lpstr>
      <vt:lpstr>today</vt:lpstr>
      <vt:lpstr>personal1</vt:lpstr>
      <vt:lpstr>personal2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</dc:creator>
  <cp:lastModifiedBy>COCO</cp:lastModifiedBy>
  <dcterms:created xsi:type="dcterms:W3CDTF">2014-11-14T03:57:33Z</dcterms:created>
  <dcterms:modified xsi:type="dcterms:W3CDTF">2016-02-14T15:21:03Z</dcterms:modified>
</cp:coreProperties>
</file>